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90" windowWidth="14295" windowHeight="7395" tabRatio="233"/>
  </bookViews>
  <sheets>
    <sheet name="RPM2speed" sheetId="1" r:id="rId1"/>
  </sheets>
  <calcPr calcId="125725"/>
</workbook>
</file>

<file path=xl/calcChain.xml><?xml version="1.0" encoding="utf-8"?>
<calcChain xmlns="http://schemas.openxmlformats.org/spreadsheetml/2006/main">
  <c r="C3" i="1"/>
  <c r="D9"/>
  <c r="E10"/>
  <c r="E9"/>
  <c r="E3"/>
  <c r="D30"/>
  <c r="D10"/>
  <c r="D3"/>
  <c r="D29"/>
  <c r="E23"/>
  <c r="E22"/>
  <c r="E21"/>
  <c r="E20"/>
  <c r="E19"/>
  <c r="E18"/>
  <c r="D31"/>
</calcChain>
</file>

<file path=xl/sharedStrings.xml><?xml version="1.0" encoding="utf-8"?>
<sst xmlns="http://schemas.openxmlformats.org/spreadsheetml/2006/main" count="34" uniqueCount="32">
  <si>
    <t>Choose RPM (will tolerate any RPM in any gear)</t>
  </si>
  <si>
    <t>Forth Gear</t>
  </si>
  <si>
    <t>First Gear</t>
  </si>
  <si>
    <t>Second Gear</t>
  </si>
  <si>
    <t>Third Gear</t>
  </si>
  <si>
    <t>Fifth Gear</t>
  </si>
  <si>
    <t>Choose Gear reduction</t>
  </si>
  <si>
    <t>Choose Final Drive reduction</t>
  </si>
  <si>
    <t>Metric</t>
  </si>
  <si>
    <t>Choose metric (KMH) or English (MPH)</t>
  </si>
  <si>
    <t>Wheel Circumference (per unit system chosen)</t>
  </si>
  <si>
    <t>Calculated Ideal Speed per sec</t>
  </si>
  <si>
    <t>GEARS</t>
  </si>
  <si>
    <t>(11/31)</t>
  </si>
  <si>
    <t>(11/32)</t>
  </si>
  <si>
    <t>(11/33)</t>
  </si>
  <si>
    <t>(11/34)</t>
  </si>
  <si>
    <t>(10/32)</t>
  </si>
  <si>
    <t>(11/37)</t>
  </si>
  <si>
    <t>Choose Wheel size (Diameter)</t>
  </si>
  <si>
    <t>Inches</t>
  </si>
  <si>
    <t>Real World Wheel circumference under spec pressure (cm)</t>
  </si>
  <si>
    <t>RPS</t>
  </si>
  <si>
    <t>Chosen gear ratio</t>
  </si>
  <si>
    <t>Chosen Final reduction</t>
  </si>
  <si>
    <t>Final Drive Reduction</t>
  </si>
  <si>
    <t>2000km Piereli Demon, 130 /90 17"</t>
  </si>
  <si>
    <t>Values below are used for drop down lists. Replace them only if you don't have a standard transmission.</t>
  </si>
  <si>
    <t>no data for 18" wheels</t>
  </si>
  <si>
    <t>Select the values is the orange cells</t>
  </si>
  <si>
    <t>roy.shapira@hotmail.com</t>
  </si>
  <si>
    <t>Please send all comments to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</si>
</sst>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"/>
  </numFmts>
  <fonts count="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9.9"/>
      <color theme="10"/>
      <name val="Calibri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0"/>
      <name val="Calibri"/>
      <family val="2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2" fontId="0" fillId="0" borderId="0" xfId="0" applyNumberFormat="1"/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165" fontId="0" fillId="0" borderId="0" xfId="0" applyNumberFormat="1"/>
    <xf numFmtId="0" fontId="0" fillId="2" borderId="1" xfId="0" applyFill="1" applyBorder="1"/>
    <xf numFmtId="165" fontId="0" fillId="2" borderId="1" xfId="0" applyNumberFormat="1" applyFill="1" applyBorder="1"/>
    <xf numFmtId="165" fontId="0" fillId="0" borderId="0" xfId="0" applyNumberFormat="1" applyProtection="1">
      <protection hidden="1"/>
    </xf>
    <xf numFmtId="2" fontId="3" fillId="3" borderId="2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4" borderId="1" xfId="0" applyFont="1" applyFill="1" applyBorder="1"/>
    <xf numFmtId="0" fontId="4" fillId="5" borderId="1" xfId="0" applyFont="1" applyFill="1" applyBorder="1"/>
    <xf numFmtId="2" fontId="4" fillId="5" borderId="1" xfId="0" applyNumberFormat="1" applyFont="1" applyFill="1" applyBorder="1" applyAlignment="1">
      <alignment horizontal="left"/>
    </xf>
    <xf numFmtId="0" fontId="0" fillId="3" borderId="0" xfId="0" applyFill="1" applyBorder="1"/>
    <xf numFmtId="0" fontId="6" fillId="3" borderId="4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left"/>
    </xf>
    <xf numFmtId="0" fontId="4" fillId="7" borderId="1" xfId="0" applyFont="1" applyFill="1" applyBorder="1"/>
    <xf numFmtId="0" fontId="1" fillId="0" borderId="0" xfId="0" applyFont="1"/>
    <xf numFmtId="165" fontId="1" fillId="0" borderId="0" xfId="0" applyNumberFormat="1" applyFont="1" applyProtection="1">
      <protection hidden="1"/>
    </xf>
    <xf numFmtId="0" fontId="0" fillId="2" borderId="4" xfId="0" applyFill="1" applyBorder="1"/>
    <xf numFmtId="0" fontId="0" fillId="2" borderId="5" xfId="0" applyFill="1" applyBorder="1"/>
    <xf numFmtId="165" fontId="0" fillId="2" borderId="6" xfId="0" applyNumberFormat="1" applyFill="1" applyBorder="1"/>
    <xf numFmtId="0" fontId="0" fillId="2" borderId="7" xfId="0" applyFill="1" applyBorder="1"/>
    <xf numFmtId="165" fontId="0" fillId="2" borderId="8" xfId="0" applyNumberFormat="1" applyFill="1" applyBorder="1"/>
    <xf numFmtId="0" fontId="4" fillId="2" borderId="7" xfId="0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165" fontId="0" fillId="2" borderId="11" xfId="0" applyNumberFormat="1" applyFill="1" applyBorder="1"/>
    <xf numFmtId="164" fontId="0" fillId="2" borderId="6" xfId="0" applyNumberFormat="1" applyFill="1" applyBorder="1"/>
    <xf numFmtId="164" fontId="0" fillId="2" borderId="8" xfId="0" applyNumberFormat="1" applyFill="1" applyBorder="1"/>
    <xf numFmtId="0" fontId="5" fillId="2" borderId="7" xfId="0" applyFont="1" applyFill="1" applyBorder="1" applyAlignment="1">
      <alignment horizontal="center" vertical="center"/>
    </xf>
    <xf numFmtId="164" fontId="0" fillId="2" borderId="11" xfId="0" applyNumberFormat="1" applyFill="1" applyBorder="1"/>
    <xf numFmtId="0" fontId="4" fillId="0" borderId="0" xfId="0" applyFont="1"/>
    <xf numFmtId="0" fontId="7" fillId="0" borderId="0" xfId="1" applyFont="1" applyAlignment="1" applyProtection="1"/>
    <xf numFmtId="0" fontId="8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8" borderId="0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592666</xdr:colOff>
      <xdr:row>26</xdr:row>
      <xdr:rowOff>10584</xdr:rowOff>
    </xdr:from>
    <xdr:to>
      <xdr:col>5</xdr:col>
      <xdr:colOff>10583</xdr:colOff>
      <xdr:row>33</xdr:row>
      <xdr:rowOff>169333</xdr:rowOff>
    </xdr:to>
    <xdr:sp macro="" textlink="">
      <xdr:nvSpPr>
        <xdr:cNvPr id="2" name="TextBox 1"/>
        <xdr:cNvSpPr txBox="1"/>
      </xdr:nvSpPr>
      <xdr:spPr>
        <a:xfrm>
          <a:off x="1206499" y="5577417"/>
          <a:ext cx="6117167" cy="14922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200"/>
            <a:t>Calculated Result is ideal not Real World.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calculations exposed -  </a:t>
          </a:r>
          <a:r>
            <a:rPr lang="en-US" sz="1200"/>
            <a:t>created for my educational purposes only,</a:t>
          </a:r>
          <a:r>
            <a:rPr lang="en-US" sz="1200" baseline="0"/>
            <a:t> </a:t>
          </a:r>
          <a:r>
            <a:rPr lang="en-US" sz="1200"/>
            <a:t>if you see any problems pls report to me or even better fix and  send me corrected version.</a:t>
          </a:r>
        </a:p>
        <a:p>
          <a:pPr algn="ctr"/>
          <a:r>
            <a:rPr lang="en-US" sz="1200"/>
            <a:t>Specs</a:t>
          </a:r>
          <a:r>
            <a:rPr lang="en-US" sz="1200" baseline="0"/>
            <a:t> from public sources  for K75 and K100 only.</a:t>
          </a:r>
        </a:p>
        <a:p>
          <a:pPr algn="ctr"/>
          <a:r>
            <a:rPr lang="en-US" sz="1200" baseline="0"/>
            <a:t>Known issues:</a:t>
          </a:r>
        </a:p>
        <a:p>
          <a:pPr algn="ctr"/>
          <a:r>
            <a:rPr lang="en-US" sz="1200" baseline="0"/>
            <a:t>Rear Wheel+tire real world circumference for different tire makes differ?</a:t>
          </a:r>
        </a:p>
        <a:p>
          <a:pPr algn="ctr"/>
          <a:r>
            <a:rPr lang="en-US" sz="1200" b="1" baseline="0"/>
            <a:t>some bikes have 18" wheels (need data)</a:t>
          </a:r>
        </a:p>
        <a:p>
          <a:pPr algn="ctr"/>
          <a:r>
            <a:rPr lang="en-US" sz="1200" baseline="0"/>
            <a:t>Allowed RPMs range per gear?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y.shapi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32"/>
  <sheetViews>
    <sheetView tabSelected="1" topLeftCell="B1" zoomScale="90" zoomScaleNormal="90" workbookViewId="0">
      <selection activeCell="B5" sqref="B5"/>
    </sheetView>
  </sheetViews>
  <sheetFormatPr defaultRowHeight="15"/>
  <cols>
    <col min="2" max="2" width="33.5703125" bestFit="1" customWidth="1"/>
    <col min="3" max="3" width="57.85546875" bestFit="1" customWidth="1"/>
    <col min="4" max="4" width="20.7109375" customWidth="1"/>
    <col min="5" max="5" width="12.5703125" bestFit="1" customWidth="1"/>
    <col min="6" max="6" width="14.5703125" customWidth="1"/>
    <col min="7" max="7" width="26.140625" bestFit="1" customWidth="1"/>
    <col min="8" max="8" width="19.28515625" bestFit="1" customWidth="1"/>
  </cols>
  <sheetData>
    <row r="1" spans="2:9" ht="23.25">
      <c r="B1" s="34" t="s">
        <v>31</v>
      </c>
      <c r="C1" s="36" t="s">
        <v>29</v>
      </c>
      <c r="D1" s="37"/>
      <c r="E1" s="37"/>
    </row>
    <row r="2" spans="2:9" ht="19.5" thickBot="1">
      <c r="B2" s="35" t="s">
        <v>30</v>
      </c>
    </row>
    <row r="3" spans="2:9" ht="26.25">
      <c r="C3" s="16" t="str">
        <f>"K75 /K100 Speed at "&amp; (D5) &amp; "RPM is:"</f>
        <v>K75 /K100 Speed at 5000RPM is:</v>
      </c>
      <c r="D3" s="9">
        <f>IF(D4="Metric",(D10*3600)/1000,((D10*3600)/5280))</f>
        <v>116.90061202767428</v>
      </c>
      <c r="E3" s="10" t="str">
        <f>IF(D4="Metric","KMH","MPH")</f>
        <v>KMH</v>
      </c>
    </row>
    <row r="4" spans="2:9" ht="17.25" customHeight="1">
      <c r="C4" s="11" t="s">
        <v>9</v>
      </c>
      <c r="D4" s="17" t="s">
        <v>8</v>
      </c>
      <c r="E4" s="12"/>
    </row>
    <row r="5" spans="2:9" ht="18.75">
      <c r="C5" s="11" t="s">
        <v>0</v>
      </c>
      <c r="D5" s="17">
        <v>5000</v>
      </c>
      <c r="E5" s="18"/>
      <c r="I5" s="2"/>
    </row>
    <row r="6" spans="2:9" ht="18.75">
      <c r="C6" s="11" t="s">
        <v>6</v>
      </c>
      <c r="D6" s="17" t="s">
        <v>1</v>
      </c>
      <c r="E6" s="12"/>
      <c r="I6" s="2"/>
    </row>
    <row r="7" spans="2:9" ht="18.75">
      <c r="C7" s="11" t="s">
        <v>7</v>
      </c>
      <c r="D7" s="17" t="s">
        <v>14</v>
      </c>
      <c r="E7" s="12"/>
      <c r="I7" s="2"/>
    </row>
    <row r="8" spans="2:9" ht="18.75">
      <c r="C8" s="11" t="s">
        <v>19</v>
      </c>
      <c r="D8" s="17">
        <v>17</v>
      </c>
      <c r="E8" s="13" t="s">
        <v>20</v>
      </c>
      <c r="G8" s="8"/>
      <c r="I8" s="2"/>
    </row>
    <row r="9" spans="2:9" ht="18.75">
      <c r="C9" s="11" t="s">
        <v>10</v>
      </c>
      <c r="D9" s="14">
        <f>IF(D4="Metric",E25,E25/2.54)</f>
        <v>213</v>
      </c>
      <c r="E9" s="13" t="str">
        <f>IF(D4="Metric","CM","Inches")</f>
        <v>CM</v>
      </c>
      <c r="I9" s="2"/>
    </row>
    <row r="10" spans="2:9" ht="18.75">
      <c r="C10" s="11" t="s">
        <v>11</v>
      </c>
      <c r="D10" s="14">
        <f>IF(D4="Metric",((((D29/D30)/D31)*D9)/100),((((D29/D30)/D31)*D9)/12))</f>
        <v>32.472392229909524</v>
      </c>
      <c r="E10" s="13" t="str">
        <f>IF(D4="Metric","M/Sec","Feet/Sec")</f>
        <v>M/Sec</v>
      </c>
      <c r="I10" s="2"/>
    </row>
    <row r="11" spans="2:9">
      <c r="C11" s="2"/>
      <c r="I11" s="2"/>
    </row>
    <row r="12" spans="2:9" ht="15.75" thickBot="1">
      <c r="C12" s="38" t="s">
        <v>27</v>
      </c>
      <c r="D12" s="38"/>
      <c r="E12" s="38"/>
      <c r="I12" s="2"/>
    </row>
    <row r="13" spans="2:9">
      <c r="C13" s="21"/>
      <c r="D13" s="22" t="s">
        <v>2</v>
      </c>
      <c r="E13" s="30">
        <v>4.4969999999999999</v>
      </c>
      <c r="I13" s="2"/>
    </row>
    <row r="14" spans="2:9">
      <c r="C14" s="24"/>
      <c r="D14" s="6" t="s">
        <v>3</v>
      </c>
      <c r="E14" s="31">
        <v>2.9590000000000001</v>
      </c>
      <c r="I14" s="2"/>
    </row>
    <row r="15" spans="2:9" ht="18.75">
      <c r="C15" s="32" t="s">
        <v>12</v>
      </c>
      <c r="D15" s="6" t="s">
        <v>4</v>
      </c>
      <c r="E15" s="31">
        <v>2.3039999999999998</v>
      </c>
    </row>
    <row r="16" spans="2:9">
      <c r="C16" s="24"/>
      <c r="D16" s="6" t="s">
        <v>1</v>
      </c>
      <c r="E16" s="31">
        <v>1.879</v>
      </c>
    </row>
    <row r="17" spans="3:7" ht="15.75" thickBot="1">
      <c r="C17" s="27"/>
      <c r="D17" s="28" t="s">
        <v>5</v>
      </c>
      <c r="E17" s="33">
        <v>1.6659999999999999</v>
      </c>
    </row>
    <row r="18" spans="3:7">
      <c r="C18" s="21"/>
      <c r="D18" s="22" t="s">
        <v>13</v>
      </c>
      <c r="E18" s="23">
        <f>31/11</f>
        <v>2.8181818181818183</v>
      </c>
    </row>
    <row r="19" spans="3:7">
      <c r="C19" s="24"/>
      <c r="D19" s="6" t="s">
        <v>14</v>
      </c>
      <c r="E19" s="25">
        <f>32/11</f>
        <v>2.9090909090909092</v>
      </c>
      <c r="G19" s="1"/>
    </row>
    <row r="20" spans="3:7" ht="18.75">
      <c r="C20" s="26" t="s">
        <v>25</v>
      </c>
      <c r="D20" s="6" t="s">
        <v>15</v>
      </c>
      <c r="E20" s="25">
        <f>33/11</f>
        <v>3</v>
      </c>
      <c r="G20" s="1"/>
    </row>
    <row r="21" spans="3:7">
      <c r="C21" s="24"/>
      <c r="D21" s="6" t="s">
        <v>16</v>
      </c>
      <c r="E21" s="25">
        <f>34/11</f>
        <v>3.0909090909090908</v>
      </c>
      <c r="G21" s="1"/>
    </row>
    <row r="22" spans="3:7">
      <c r="C22" s="24"/>
      <c r="D22" s="6" t="s">
        <v>17</v>
      </c>
      <c r="E22" s="25">
        <f>32/10</f>
        <v>3.2</v>
      </c>
      <c r="G22" s="1"/>
    </row>
    <row r="23" spans="3:7" ht="15.75" thickBot="1">
      <c r="C23" s="27"/>
      <c r="D23" s="28" t="s">
        <v>18</v>
      </c>
      <c r="E23" s="29">
        <f>37/11</f>
        <v>3.3636363636363638</v>
      </c>
      <c r="G23" s="1"/>
    </row>
    <row r="24" spans="3:7">
      <c r="F24" s="5"/>
      <c r="G24" s="1"/>
    </row>
    <row r="25" spans="3:7">
      <c r="C25" s="4" t="s">
        <v>21</v>
      </c>
      <c r="D25" s="3" t="s">
        <v>26</v>
      </c>
      <c r="E25" s="7">
        <v>213</v>
      </c>
      <c r="F25" s="5"/>
      <c r="G25" s="1"/>
    </row>
    <row r="26" spans="3:7">
      <c r="D26" s="15" t="s">
        <v>28</v>
      </c>
      <c r="F26" s="5"/>
    </row>
    <row r="27" spans="3:7">
      <c r="F27" s="5"/>
    </row>
    <row r="28" spans="3:7">
      <c r="F28" s="5"/>
    </row>
    <row r="29" spans="3:7">
      <c r="C29" s="19"/>
      <c r="D29" s="20">
        <f>D5/60</f>
        <v>83.333333333333329</v>
      </c>
    </row>
    <row r="30" spans="3:7">
      <c r="C30" s="19" t="s">
        <v>22</v>
      </c>
      <c r="D30" s="20">
        <f>IF(D6="Third Gear",E15,IF(D6="Second Gear",E14,IF(D6="First Gear",E13,IF(D6="Forth Gear",E16,IF(D6="Fifth Gear",E17,0)))))</f>
        <v>1.879</v>
      </c>
      <c r="F30" s="5"/>
    </row>
    <row r="31" spans="3:7">
      <c r="C31" s="19" t="s">
        <v>23</v>
      </c>
      <c r="D31" s="20">
        <f>IF(D7="(11/31)",E18,IF(D7="(11/32)",E19,IF(D7="(11/33)",E20,IF(D7="(11/34)",E21,IF(D7="(10/32)",E22,IF(D7="(11/37)",E23,0))))))</f>
        <v>2.9090909090909092</v>
      </c>
    </row>
    <row r="32" spans="3:7">
      <c r="C32" s="19" t="s">
        <v>24</v>
      </c>
      <c r="D32" s="19"/>
    </row>
  </sheetData>
  <mergeCells count="2">
    <mergeCell ref="C1:E1"/>
    <mergeCell ref="C12:E12"/>
  </mergeCells>
  <dataValidations count="5">
    <dataValidation type="list" allowBlank="1" showInputMessage="1" showErrorMessage="1" promptTitle="Choose " sqref="D7">
      <formula1>$D$18:$D$23</formula1>
    </dataValidation>
    <dataValidation type="list" allowBlank="1" showInputMessage="1" showErrorMessage="1" sqref="D6">
      <formula1>$D$13:$D$17</formula1>
    </dataValidation>
    <dataValidation type="whole" allowBlank="1" showInputMessage="1" showErrorMessage="1" sqref="D5">
      <formula1>0</formula1>
      <formula2>8250</formula2>
    </dataValidation>
    <dataValidation type="list" allowBlank="1" showInputMessage="1" showErrorMessage="1" sqref="D4">
      <formula1>"Metric,English"</formula1>
    </dataValidation>
    <dataValidation type="list" allowBlank="1" showInputMessage="1" showErrorMessage="1" promptTitle="Choose " sqref="D8">
      <formula1>"17,18"</formula1>
    </dataValidation>
  </dataValidation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RPM2speed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roys</dc:creator>
  <cp:lastModifiedBy>roys</cp:lastModifiedBy>
  <dcterms:created xsi:type="dcterms:W3CDTF">2009-04-06T10:59:12Z</dcterms:created>
  <dcterms:modified xsi:type="dcterms:W3CDTF">2009-04-25T05:37:45Z</dcterms:modified>
</cp:coreProperties>
</file>